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M26" i="1"/>
  <c r="K26" i="1"/>
  <c r="I26" i="1"/>
  <c r="G26" i="1"/>
  <c r="H21" i="1"/>
  <c r="H26" i="1" s="1"/>
  <c r="O20" i="1"/>
  <c r="O19" i="1"/>
  <c r="H17" i="1"/>
  <c r="O16" i="1"/>
  <c r="I14" i="1"/>
  <c r="G14" i="1"/>
  <c r="O13" i="1"/>
  <c r="O12" i="1"/>
  <c r="N10" i="1"/>
  <c r="O10" i="1" s="1"/>
  <c r="O26" i="1" s="1"/>
  <c r="N9" i="1"/>
  <c r="N26" i="1" s="1"/>
</calcChain>
</file>

<file path=xl/sharedStrings.xml><?xml version="1.0" encoding="utf-8"?>
<sst xmlns="http://schemas.openxmlformats.org/spreadsheetml/2006/main" count="42" uniqueCount="34">
  <si>
    <t>Situacioni i shpenzimeve per periudhen janar - dhjetor 2022</t>
  </si>
  <si>
    <t>KOD</t>
  </si>
  <si>
    <t>GR</t>
  </si>
  <si>
    <t>PROG</t>
  </si>
  <si>
    <t>KAP</t>
  </si>
  <si>
    <t>PROJEKT</t>
  </si>
  <si>
    <t>ART</t>
  </si>
  <si>
    <t>PLAN VJETOR</t>
  </si>
  <si>
    <t>PL THESARI</t>
  </si>
  <si>
    <t>SHPENZ THESARI</t>
  </si>
  <si>
    <t>DEBIT 466</t>
  </si>
  <si>
    <t>TRANSF 604</t>
  </si>
  <si>
    <t>SHPENZ B.SH</t>
  </si>
  <si>
    <t>SIGURIME SHOQERORE ,SHENDETESORE,TAP</t>
  </si>
  <si>
    <t>BANKA</t>
  </si>
  <si>
    <t>FATURA  PA PAGUAR 2022</t>
  </si>
  <si>
    <t>NR PUNONJ</t>
  </si>
  <si>
    <t>I</t>
  </si>
  <si>
    <t>J</t>
  </si>
  <si>
    <t>K</t>
  </si>
  <si>
    <t>L</t>
  </si>
  <si>
    <t>N</t>
  </si>
  <si>
    <t>O=I+J-K-L-M-N</t>
  </si>
  <si>
    <t>P=I-O</t>
  </si>
  <si>
    <t>PLAN</t>
  </si>
  <si>
    <t>FAKT</t>
  </si>
  <si>
    <t>08480</t>
  </si>
  <si>
    <t>98709AC</t>
  </si>
  <si>
    <t>98709AD</t>
  </si>
  <si>
    <t>18AQ301</t>
  </si>
  <si>
    <t>18AQ302</t>
  </si>
  <si>
    <t>M870036</t>
  </si>
  <si>
    <t xml:space="preserve"> </t>
  </si>
  <si>
    <t>Etj.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</si>
</sst>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165" fontId="1" fillId="0" borderId="0" xfId="1" applyNumberFormat="1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vertical="top" wrapText="1"/>
    </xf>
    <xf numFmtId="165" fontId="4" fillId="2" borderId="1" xfId="1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5" fontId="4" fillId="2" borderId="7" xfId="1" applyNumberFormat="1" applyFont="1" applyFill="1" applyBorder="1"/>
    <xf numFmtId="0" fontId="4" fillId="2" borderId="5" xfId="0" applyFont="1" applyFill="1" applyBorder="1"/>
    <xf numFmtId="0" fontId="0" fillId="0" borderId="12" xfId="0" applyBorder="1"/>
    <xf numFmtId="0" fontId="0" fillId="0" borderId="13" xfId="0" applyBorder="1"/>
    <xf numFmtId="49" fontId="0" fillId="0" borderId="13" xfId="0" applyNumberFormat="1" applyBorder="1"/>
    <xf numFmtId="0" fontId="0" fillId="0" borderId="14" xfId="0" applyBorder="1"/>
    <xf numFmtId="0" fontId="0" fillId="0" borderId="15" xfId="0" applyBorder="1"/>
    <xf numFmtId="165" fontId="1" fillId="0" borderId="16" xfId="1" applyNumberFormat="1" applyFont="1" applyBorder="1"/>
    <xf numFmtId="165" fontId="1" fillId="0" borderId="13" xfId="1" applyNumberFormat="1" applyFont="1" applyBorder="1"/>
    <xf numFmtId="0" fontId="0" fillId="3" borderId="17" xfId="0" applyFill="1" applyBorder="1"/>
    <xf numFmtId="3" fontId="5" fillId="3" borderId="18" xfId="0" applyNumberFormat="1" applyFont="1" applyFill="1" applyBorder="1"/>
    <xf numFmtId="165" fontId="1" fillId="3" borderId="17" xfId="1" applyNumberFormat="1" applyFont="1" applyFill="1" applyBorder="1"/>
    <xf numFmtId="165" fontId="1" fillId="0" borderId="19" xfId="1" applyNumberFormat="1" applyFont="1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5" fontId="1" fillId="0" borderId="23" xfId="1" applyNumberFormat="1" applyFont="1" applyBorder="1"/>
    <xf numFmtId="0" fontId="0" fillId="3" borderId="24" xfId="0" applyFill="1" applyBorder="1"/>
    <xf numFmtId="3" fontId="5" fillId="3" borderId="25" xfId="0" applyNumberFormat="1" applyFont="1" applyFill="1" applyBorder="1"/>
    <xf numFmtId="0" fontId="0" fillId="0" borderId="23" xfId="0" applyBorder="1"/>
    <xf numFmtId="165" fontId="2" fillId="3" borderId="20" xfId="1" applyNumberFormat="1" applyFont="1" applyFill="1" applyBorder="1"/>
    <xf numFmtId="0" fontId="0" fillId="3" borderId="14" xfId="0" applyFill="1" applyBorder="1"/>
    <xf numFmtId="3" fontId="0" fillId="3" borderId="12" xfId="0" applyNumberFormat="1" applyFill="1" applyBorder="1"/>
    <xf numFmtId="165" fontId="1" fillId="3" borderId="19" xfId="1" applyNumberFormat="1" applyFont="1" applyFill="1" applyBorder="1"/>
    <xf numFmtId="0" fontId="6" fillId="0" borderId="21" xfId="0" applyFont="1" applyBorder="1"/>
    <xf numFmtId="165" fontId="1" fillId="3" borderId="20" xfId="1" applyNumberFormat="1" applyFont="1" applyFill="1" applyBorder="1"/>
    <xf numFmtId="0" fontId="0" fillId="3" borderId="21" xfId="0" applyFill="1" applyBorder="1"/>
    <xf numFmtId="3" fontId="0" fillId="3" borderId="20" xfId="0" applyNumberFormat="1" applyFill="1" applyBorder="1"/>
    <xf numFmtId="165" fontId="2" fillId="0" borderId="23" xfId="1" applyNumberFormat="1" applyFont="1" applyBorder="1"/>
    <xf numFmtId="0" fontId="0" fillId="3" borderId="0" xfId="0" applyFill="1"/>
    <xf numFmtId="165" fontId="7" fillId="0" borderId="0" xfId="0" applyNumberFormat="1" applyFont="1"/>
    <xf numFmtId="3" fontId="0" fillId="3" borderId="25" xfId="0" applyNumberFormat="1" applyFill="1" applyBorder="1"/>
    <xf numFmtId="165" fontId="0" fillId="3" borderId="0" xfId="0" applyNumberFormat="1" applyFill="1"/>
    <xf numFmtId="165" fontId="1" fillId="0" borderId="12" xfId="1" applyNumberFormat="1" applyFont="1" applyBorder="1"/>
    <xf numFmtId="165" fontId="1" fillId="4" borderId="23" xfId="1" applyNumberFormat="1" applyFont="1" applyFill="1" applyBorder="1"/>
    <xf numFmtId="0" fontId="0" fillId="0" borderId="19" xfId="0" applyBorder="1"/>
    <xf numFmtId="0" fontId="8" fillId="0" borderId="18" xfId="0" applyFont="1" applyBorder="1" applyAlignment="1">
      <alignment horizontal="center"/>
    </xf>
    <xf numFmtId="165" fontId="0" fillId="0" borderId="25" xfId="1" applyNumberFormat="1" applyFont="1" applyBorder="1" applyAlignment="1"/>
    <xf numFmtId="165" fontId="1" fillId="0" borderId="20" xfId="1" applyNumberFormat="1" applyFont="1" applyBorder="1"/>
    <xf numFmtId="0" fontId="8" fillId="0" borderId="26" xfId="0" applyFont="1" applyBorder="1" applyAlignment="1">
      <alignment horizontal="center"/>
    </xf>
    <xf numFmtId="0" fontId="0" fillId="0" borderId="25" xfId="0" applyBorder="1"/>
    <xf numFmtId="0" fontId="8" fillId="0" borderId="27" xfId="0" applyFont="1" applyBorder="1" applyAlignment="1">
      <alignment horizontal="center"/>
    </xf>
    <xf numFmtId="165" fontId="1" fillId="0" borderId="23" xfId="1" applyNumberFormat="1" applyFont="1" applyBorder="1" applyAlignment="1"/>
    <xf numFmtId="165" fontId="2" fillId="0" borderId="20" xfId="1" applyNumberFormat="1" applyFont="1" applyBorder="1"/>
    <xf numFmtId="165" fontId="0" fillId="0" borderId="19" xfId="0" applyNumberFormat="1" applyBorder="1"/>
    <xf numFmtId="165" fontId="0" fillId="3" borderId="19" xfId="0" applyNumberFormat="1" applyFill="1" applyBorder="1"/>
    <xf numFmtId="165" fontId="1" fillId="3" borderId="28" xfId="1" applyNumberFormat="1" applyFont="1" applyFill="1" applyBorder="1" applyAlignment="1"/>
    <xf numFmtId="165" fontId="1" fillId="0" borderId="19" xfId="1" applyNumberFormat="1" applyFont="1" applyBorder="1" applyAlignment="1"/>
    <xf numFmtId="3" fontId="0" fillId="3" borderId="19" xfId="0" applyNumberFormat="1" applyFill="1" applyBorder="1"/>
    <xf numFmtId="165" fontId="1" fillId="3" borderId="19" xfId="1" applyNumberFormat="1" applyFont="1" applyFill="1" applyBorder="1" applyAlignme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65" fontId="1" fillId="0" borderId="29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27"/>
  <sheetViews>
    <sheetView tabSelected="1" workbookViewId="0">
      <selection activeCell="I31" sqref="I31"/>
    </sheetView>
  </sheetViews>
  <sheetFormatPr defaultRowHeight="15" x14ac:dyDescent="0.25"/>
  <cols>
    <col min="5" max="5" width="11" customWidth="1"/>
    <col min="6" max="6" width="9.42578125" customWidth="1"/>
    <col min="7" max="7" width="13.28515625" customWidth="1"/>
    <col min="8" max="8" width="12.7109375" customWidth="1"/>
    <col min="9" max="9" width="16.85546875" customWidth="1"/>
    <col min="15" max="15" width="13.85546875" customWidth="1"/>
  </cols>
  <sheetData>
    <row r="5" spans="1:18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 x14ac:dyDescent="0.3">
      <c r="Q6" s="2"/>
    </row>
    <row r="7" spans="1:18" ht="72.75" thickBot="1" x14ac:dyDescent="0.3">
      <c r="A7" s="3" t="s">
        <v>1</v>
      </c>
      <c r="B7" s="4" t="s">
        <v>2</v>
      </c>
      <c r="C7" s="4" t="s">
        <v>3</v>
      </c>
      <c r="D7" s="3" t="s">
        <v>4</v>
      </c>
      <c r="E7" s="5" t="s">
        <v>5</v>
      </c>
      <c r="F7" s="6" t="s">
        <v>6</v>
      </c>
      <c r="G7" s="7" t="s">
        <v>7</v>
      </c>
      <c r="H7" s="3" t="s">
        <v>8</v>
      </c>
      <c r="I7" s="4" t="s">
        <v>9</v>
      </c>
      <c r="J7" s="3" t="s">
        <v>10</v>
      </c>
      <c r="K7" s="5">
        <v>4662104</v>
      </c>
      <c r="L7" s="8" t="s">
        <v>11</v>
      </c>
      <c r="M7" s="9" t="s">
        <v>12</v>
      </c>
      <c r="N7" s="10" t="s">
        <v>13</v>
      </c>
      <c r="O7" s="5" t="s">
        <v>14</v>
      </c>
      <c r="P7" s="11" t="s">
        <v>15</v>
      </c>
      <c r="Q7" s="12" t="s">
        <v>16</v>
      </c>
      <c r="R7" s="13"/>
    </row>
    <row r="8" spans="1:18" ht="15.75" thickBot="1" x14ac:dyDescent="0.3">
      <c r="A8" s="14"/>
      <c r="B8" s="15"/>
      <c r="C8" s="15"/>
      <c r="D8" s="14"/>
      <c r="E8" s="16"/>
      <c r="F8" s="17"/>
      <c r="G8" s="18"/>
      <c r="H8" s="14"/>
      <c r="I8" s="15" t="s">
        <v>17</v>
      </c>
      <c r="J8" s="14" t="s">
        <v>18</v>
      </c>
      <c r="K8" s="16" t="s">
        <v>19</v>
      </c>
      <c r="L8" s="16" t="s">
        <v>20</v>
      </c>
      <c r="M8" s="16"/>
      <c r="N8" s="3" t="s">
        <v>21</v>
      </c>
      <c r="O8" s="16" t="s">
        <v>22</v>
      </c>
      <c r="P8" s="19" t="s">
        <v>23</v>
      </c>
      <c r="Q8" s="6" t="s">
        <v>24</v>
      </c>
      <c r="R8" s="20" t="s">
        <v>25</v>
      </c>
    </row>
    <row r="9" spans="1:18" x14ac:dyDescent="0.25">
      <c r="A9" s="21">
        <v>1087029</v>
      </c>
      <c r="B9" s="22">
        <v>87</v>
      </c>
      <c r="C9" s="23" t="s">
        <v>26</v>
      </c>
      <c r="D9" s="21">
        <v>1</v>
      </c>
      <c r="E9" s="24"/>
      <c r="F9" s="25">
        <v>600</v>
      </c>
      <c r="G9" s="26">
        <v>10429200</v>
      </c>
      <c r="H9" s="21"/>
      <c r="I9" s="27">
        <v>10415772</v>
      </c>
      <c r="J9" s="21"/>
      <c r="K9" s="24"/>
      <c r="L9" s="24"/>
      <c r="M9" s="28"/>
      <c r="N9" s="29">
        <f>I9-O9</f>
        <v>2226184</v>
      </c>
      <c r="O9" s="30">
        <v>8189588</v>
      </c>
      <c r="P9" s="31"/>
      <c r="Q9" s="25">
        <v>10</v>
      </c>
      <c r="R9" s="32">
        <v>10</v>
      </c>
    </row>
    <row r="10" spans="1:18" x14ac:dyDescent="0.25">
      <c r="A10" s="21">
        <v>1087029</v>
      </c>
      <c r="B10" s="22">
        <v>87</v>
      </c>
      <c r="C10" s="23" t="s">
        <v>26</v>
      </c>
      <c r="D10" s="33">
        <v>1</v>
      </c>
      <c r="E10" s="34"/>
      <c r="F10" s="35">
        <v>601</v>
      </c>
      <c r="G10" s="36">
        <v>1744425</v>
      </c>
      <c r="H10" s="33"/>
      <c r="I10" s="31">
        <v>1738375</v>
      </c>
      <c r="J10" s="33"/>
      <c r="K10" s="34"/>
      <c r="L10" s="34"/>
      <c r="M10" s="37"/>
      <c r="N10" s="38">
        <f>I10</f>
        <v>1738375</v>
      </c>
      <c r="O10" s="30">
        <f>I10-N10</f>
        <v>0</v>
      </c>
      <c r="P10" s="31"/>
      <c r="Q10" s="35"/>
      <c r="R10" s="39"/>
    </row>
    <row r="11" spans="1:18" x14ac:dyDescent="0.25">
      <c r="A11" s="21">
        <v>1087029</v>
      </c>
      <c r="B11" s="22">
        <v>87</v>
      </c>
      <c r="C11" s="23" t="s">
        <v>26</v>
      </c>
      <c r="D11" s="33">
        <v>1</v>
      </c>
      <c r="E11" s="34"/>
      <c r="F11" s="35">
        <v>6009999</v>
      </c>
      <c r="G11" s="36"/>
      <c r="H11" s="40">
        <v>12173625</v>
      </c>
      <c r="I11" s="31"/>
      <c r="J11" s="33"/>
      <c r="K11" s="34"/>
      <c r="L11" s="34"/>
      <c r="M11" s="41"/>
      <c r="N11" s="42"/>
      <c r="O11" s="43"/>
      <c r="P11" s="31"/>
      <c r="Q11" s="35"/>
      <c r="R11" s="39"/>
    </row>
    <row r="12" spans="1:18" x14ac:dyDescent="0.25">
      <c r="A12" s="21">
        <v>1087029</v>
      </c>
      <c r="B12" s="22">
        <v>87</v>
      </c>
      <c r="C12" s="23" t="s">
        <v>26</v>
      </c>
      <c r="D12" s="33">
        <v>1</v>
      </c>
      <c r="E12" s="44" t="s">
        <v>27</v>
      </c>
      <c r="F12" s="35">
        <v>602</v>
      </c>
      <c r="G12" s="36">
        <v>226000</v>
      </c>
      <c r="H12" s="40">
        <v>226000</v>
      </c>
      <c r="I12" s="31">
        <v>209920</v>
      </c>
      <c r="J12" s="33"/>
      <c r="K12" s="34"/>
      <c r="L12" s="34"/>
      <c r="M12" s="41"/>
      <c r="N12" s="42"/>
      <c r="O12" s="43">
        <f>I12-M12</f>
        <v>209920</v>
      </c>
      <c r="P12" s="27"/>
      <c r="Q12" s="35"/>
      <c r="R12" s="39"/>
    </row>
    <row r="13" spans="1:18" x14ac:dyDescent="0.25">
      <c r="A13" s="21">
        <v>1087029</v>
      </c>
      <c r="B13" s="22">
        <v>87</v>
      </c>
      <c r="C13" s="23" t="s">
        <v>26</v>
      </c>
      <c r="D13" s="33">
        <v>1</v>
      </c>
      <c r="E13" s="44" t="s">
        <v>28</v>
      </c>
      <c r="F13" s="35">
        <v>602</v>
      </c>
      <c r="G13" s="36">
        <v>7983500</v>
      </c>
      <c r="H13" s="45">
        <v>7983500</v>
      </c>
      <c r="I13" s="31">
        <v>3595257.9</v>
      </c>
      <c r="J13" s="33"/>
      <c r="K13" s="34"/>
      <c r="L13" s="34"/>
      <c r="M13" s="46">
        <v>148800</v>
      </c>
      <c r="N13" s="47"/>
      <c r="O13" s="43">
        <f>I13-M13-P13</f>
        <v>3396575.9</v>
      </c>
      <c r="P13" s="27">
        <v>49882</v>
      </c>
      <c r="Q13" s="35"/>
      <c r="R13" s="39"/>
    </row>
    <row r="14" spans="1:18" x14ac:dyDescent="0.25">
      <c r="A14" s="21">
        <v>1087029</v>
      </c>
      <c r="B14" s="22">
        <v>87</v>
      </c>
      <c r="C14" s="23" t="s">
        <v>26</v>
      </c>
      <c r="D14" s="33">
        <v>1</v>
      </c>
      <c r="E14" s="34"/>
      <c r="F14" s="35">
        <v>602</v>
      </c>
      <c r="G14" s="48">
        <f>G13+G12</f>
        <v>8209500</v>
      </c>
      <c r="H14" s="49"/>
      <c r="I14" s="50">
        <f>SUM(I12:I13)</f>
        <v>3805177.9</v>
      </c>
      <c r="J14" s="33"/>
      <c r="K14" s="34"/>
      <c r="L14" s="34"/>
      <c r="M14" s="49"/>
      <c r="N14" s="51"/>
      <c r="O14" s="52"/>
      <c r="P14" s="53"/>
      <c r="Q14" s="35"/>
      <c r="R14" s="39"/>
    </row>
    <row r="15" spans="1:18" x14ac:dyDescent="0.25">
      <c r="A15" s="21">
        <v>1087029</v>
      </c>
      <c r="B15" s="22">
        <v>87</v>
      </c>
      <c r="C15" s="23" t="s">
        <v>26</v>
      </c>
      <c r="D15" s="33">
        <v>1</v>
      </c>
      <c r="E15" s="34"/>
      <c r="F15" s="35">
        <v>604</v>
      </c>
      <c r="G15" s="36">
        <v>113000000</v>
      </c>
      <c r="H15" s="45">
        <v>113000000</v>
      </c>
      <c r="I15" s="31">
        <v>113000000</v>
      </c>
      <c r="J15" s="33"/>
      <c r="K15" s="34"/>
      <c r="L15" s="34"/>
      <c r="M15" s="46"/>
      <c r="N15" s="47"/>
      <c r="O15" s="43">
        <v>113000000</v>
      </c>
      <c r="P15" s="53"/>
      <c r="Q15" s="35"/>
      <c r="R15" s="39"/>
    </row>
    <row r="16" spans="1:18" x14ac:dyDescent="0.25">
      <c r="A16" s="21">
        <v>1087029</v>
      </c>
      <c r="B16" s="22">
        <v>87</v>
      </c>
      <c r="C16" s="23" t="s">
        <v>26</v>
      </c>
      <c r="D16" s="33">
        <v>1</v>
      </c>
      <c r="E16" s="34"/>
      <c r="F16" s="35">
        <v>606</v>
      </c>
      <c r="G16" s="54">
        <v>320000</v>
      </c>
      <c r="H16" s="45">
        <v>320000</v>
      </c>
      <c r="I16" s="31">
        <v>120000</v>
      </c>
      <c r="J16" s="33"/>
      <c r="K16" s="34"/>
      <c r="L16" s="34"/>
      <c r="M16" s="46"/>
      <c r="N16" s="47"/>
      <c r="O16" s="43">
        <f>I16-P16</f>
        <v>0</v>
      </c>
      <c r="P16" s="53">
        <v>120000</v>
      </c>
      <c r="Q16" s="35"/>
      <c r="R16" s="39"/>
    </row>
    <row r="17" spans="1:18" x14ac:dyDescent="0.25">
      <c r="A17" s="21">
        <v>1087029</v>
      </c>
      <c r="B17" s="22">
        <v>87</v>
      </c>
      <c r="C17" s="23" t="s">
        <v>26</v>
      </c>
      <c r="D17" s="33">
        <v>1</v>
      </c>
      <c r="E17" s="34"/>
      <c r="F17" s="35">
        <v>6029999</v>
      </c>
      <c r="G17" s="36"/>
      <c r="H17" s="40">
        <f>H12+H13+H15+H16</f>
        <v>121529500</v>
      </c>
      <c r="I17" s="31"/>
      <c r="J17" s="33"/>
      <c r="K17" s="34"/>
      <c r="L17" s="34"/>
      <c r="M17" s="46"/>
      <c r="N17" s="47"/>
      <c r="O17" s="43"/>
      <c r="P17" s="53"/>
      <c r="Q17" s="35"/>
      <c r="R17" s="39"/>
    </row>
    <row r="18" spans="1:18" x14ac:dyDescent="0.25">
      <c r="A18" s="33"/>
      <c r="B18" s="55"/>
      <c r="C18" s="55"/>
      <c r="D18" s="33">
        <v>1</v>
      </c>
      <c r="E18" s="56" t="s">
        <v>29</v>
      </c>
      <c r="F18" s="35">
        <v>231</v>
      </c>
      <c r="G18" s="57">
        <v>800000</v>
      </c>
      <c r="H18" s="58"/>
      <c r="I18" s="31">
        <v>599160</v>
      </c>
      <c r="J18" s="33"/>
      <c r="K18" s="34"/>
      <c r="L18" s="34"/>
      <c r="M18" s="46"/>
      <c r="N18" s="47"/>
      <c r="O18" s="43">
        <v>599160</v>
      </c>
      <c r="P18" s="53"/>
      <c r="Q18" s="35"/>
      <c r="R18" s="39"/>
    </row>
    <row r="19" spans="1:18" x14ac:dyDescent="0.25">
      <c r="A19" s="33"/>
      <c r="B19" s="55"/>
      <c r="C19" s="55"/>
      <c r="D19" s="33"/>
      <c r="E19" s="59" t="s">
        <v>30</v>
      </c>
      <c r="F19" s="35">
        <v>231</v>
      </c>
      <c r="G19" s="60">
        <v>100000</v>
      </c>
      <c r="H19" s="58"/>
      <c r="I19" s="31">
        <v>100000</v>
      </c>
      <c r="J19" s="33"/>
      <c r="K19" s="34"/>
      <c r="L19" s="34"/>
      <c r="M19" s="46"/>
      <c r="N19" s="47"/>
      <c r="O19" s="43">
        <f>I19</f>
        <v>100000</v>
      </c>
      <c r="P19" s="53"/>
      <c r="Q19" s="35"/>
      <c r="R19" s="39"/>
    </row>
    <row r="20" spans="1:18" x14ac:dyDescent="0.25">
      <c r="A20" s="33"/>
      <c r="B20" s="55"/>
      <c r="C20" s="55"/>
      <c r="D20" s="33"/>
      <c r="E20" s="61" t="s">
        <v>31</v>
      </c>
      <c r="F20" s="35">
        <v>231</v>
      </c>
      <c r="G20" s="60">
        <v>100000</v>
      </c>
      <c r="H20" s="58"/>
      <c r="I20" s="31">
        <v>99999.99</v>
      </c>
      <c r="J20" s="33"/>
      <c r="K20" s="34"/>
      <c r="L20" s="34"/>
      <c r="M20" s="46"/>
      <c r="N20" s="47"/>
      <c r="O20" s="43">
        <f>I20</f>
        <v>99999.99</v>
      </c>
      <c r="P20" s="53"/>
      <c r="Q20" s="35"/>
      <c r="R20" s="39"/>
    </row>
    <row r="21" spans="1:18" x14ac:dyDescent="0.25">
      <c r="A21" s="33"/>
      <c r="B21" s="55"/>
      <c r="C21" s="55"/>
      <c r="D21" s="33"/>
      <c r="E21" s="34"/>
      <c r="F21" s="35">
        <v>2319999</v>
      </c>
      <c r="G21" s="62"/>
      <c r="H21" s="63">
        <f>G18+G19+G20</f>
        <v>1000000</v>
      </c>
      <c r="I21" s="31"/>
      <c r="J21" s="33"/>
      <c r="K21" s="34"/>
      <c r="L21" s="34"/>
      <c r="M21" s="46"/>
      <c r="N21" s="47"/>
      <c r="O21" s="43"/>
      <c r="P21" s="53"/>
      <c r="Q21" s="35"/>
      <c r="R21" s="39"/>
    </row>
    <row r="22" spans="1:18" x14ac:dyDescent="0.25">
      <c r="A22" s="33"/>
      <c r="B22" s="55"/>
      <c r="C22" s="55"/>
      <c r="D22" s="33">
        <v>5</v>
      </c>
      <c r="E22" s="34"/>
      <c r="F22" s="35">
        <v>600</v>
      </c>
      <c r="G22" s="39"/>
      <c r="H22" s="33"/>
      <c r="I22" s="64"/>
      <c r="J22" s="33"/>
      <c r="K22" s="34"/>
      <c r="L22" s="34"/>
      <c r="M22" s="46"/>
      <c r="N22" s="47"/>
      <c r="O22" s="65"/>
      <c r="P22" s="53"/>
      <c r="Q22" s="35"/>
      <c r="R22" s="39"/>
    </row>
    <row r="23" spans="1:18" x14ac:dyDescent="0.25">
      <c r="A23" s="33"/>
      <c r="B23" s="55"/>
      <c r="C23" s="55"/>
      <c r="D23" s="33"/>
      <c r="E23" s="34"/>
      <c r="F23" s="35">
        <v>601</v>
      </c>
      <c r="G23" s="39"/>
      <c r="H23" s="33"/>
      <c r="I23" s="64"/>
      <c r="J23" s="33"/>
      <c r="K23" s="34"/>
      <c r="L23" s="34"/>
      <c r="M23" s="46"/>
      <c r="N23" s="47"/>
      <c r="O23" s="65"/>
      <c r="P23" s="53"/>
      <c r="Q23" s="35"/>
      <c r="R23" s="39"/>
    </row>
    <row r="24" spans="1:18" x14ac:dyDescent="0.25">
      <c r="A24" s="33"/>
      <c r="B24" s="55"/>
      <c r="C24" s="55"/>
      <c r="D24" s="33"/>
      <c r="E24" s="34"/>
      <c r="F24" s="35">
        <v>6009999</v>
      </c>
      <c r="G24" s="39"/>
      <c r="H24" s="33"/>
      <c r="I24" s="64"/>
      <c r="J24" s="33"/>
      <c r="K24" s="34" t="s">
        <v>32</v>
      </c>
      <c r="L24" s="34"/>
      <c r="M24" s="46"/>
      <c r="N24" s="47"/>
      <c r="O24" s="65"/>
      <c r="P24" s="53"/>
      <c r="Q24" s="35"/>
      <c r="R24" s="39"/>
    </row>
    <row r="25" spans="1:18" x14ac:dyDescent="0.25">
      <c r="A25" s="33"/>
      <c r="B25" s="55"/>
      <c r="C25" s="55"/>
      <c r="D25" s="33" t="s">
        <v>33</v>
      </c>
      <c r="E25" s="34"/>
      <c r="F25" s="35"/>
      <c r="G25" s="39"/>
      <c r="H25" s="33"/>
      <c r="I25" s="64"/>
      <c r="J25" s="33"/>
      <c r="K25" s="34"/>
      <c r="L25" s="34"/>
      <c r="M25" s="46"/>
      <c r="N25" s="47"/>
      <c r="O25" s="66"/>
      <c r="P25" s="53"/>
      <c r="Q25" s="35"/>
      <c r="R25" s="39"/>
    </row>
    <row r="26" spans="1:18" x14ac:dyDescent="0.25">
      <c r="A26" s="33"/>
      <c r="B26" s="55"/>
      <c r="C26" s="55"/>
      <c r="D26" s="33"/>
      <c r="E26" s="34"/>
      <c r="F26" s="35"/>
      <c r="G26" s="64">
        <f>G18+G16+G15+G14+G10+G9+G19+G20</f>
        <v>134703125</v>
      </c>
      <c r="H26" s="64">
        <f>H21+H17+H11+H19</f>
        <v>134703125</v>
      </c>
      <c r="I26" s="67">
        <f>I15+I13+I12+I10+I9+I19+I20+I16+I18</f>
        <v>129878484.89</v>
      </c>
      <c r="J26" s="64"/>
      <c r="K26" s="64">
        <f>SUM(K9:K25)</f>
        <v>0</v>
      </c>
      <c r="L26" s="64"/>
      <c r="M26" s="65">
        <f>SUM(M9:M25)</f>
        <v>148800</v>
      </c>
      <c r="N26" s="68">
        <f>SUM(N9:N25)</f>
        <v>3964559</v>
      </c>
      <c r="O26" s="69">
        <f>SUM(O9:O25)</f>
        <v>125595243.89</v>
      </c>
      <c r="P26" s="53">
        <f>SUM(P9:P25)</f>
        <v>169882</v>
      </c>
      <c r="Q26" s="35"/>
      <c r="R26" s="39"/>
    </row>
    <row r="27" spans="1:18" ht="15.75" thickBot="1" x14ac:dyDescent="0.3">
      <c r="A27" s="70"/>
      <c r="B27" s="71"/>
      <c r="C27" s="71"/>
      <c r="D27" s="70"/>
      <c r="E27" s="72"/>
      <c r="F27" s="73"/>
      <c r="G27" s="74"/>
      <c r="H27" s="70"/>
      <c r="I27" s="71"/>
      <c r="J27" s="70"/>
      <c r="K27" s="72"/>
      <c r="L27" s="72"/>
      <c r="M27" s="72"/>
      <c r="N27" s="70"/>
      <c r="O27" s="72"/>
      <c r="P27" s="75"/>
      <c r="Q27" s="73"/>
      <c r="R27" s="74"/>
    </row>
  </sheetData>
  <mergeCells count="2">
    <mergeCell ref="A5:R5"/>
    <mergeCell ref="Q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2023-10-18T08:46:54Z</dcterms:modified>
</cp:coreProperties>
</file>